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20\"/>
    </mc:Choice>
  </mc:AlternateContent>
  <xr:revisionPtr revIDLastSave="0" documentId="13_ncr:1_{E6F688F9-0972-4A4F-B714-D6212F2BBD0F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09-02-01" sheetId="3" r:id="rId3"/>
    <sheet name="ОСР 509-09-01" sheetId="4" r:id="rId4"/>
    <sheet name="ОСР 509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<sst xmlns="http://schemas.openxmlformats.org/spreadsheetml/2006/main" count="229" uniqueCount="136">
  <si>
    <t>СВОДКА ЗАТРАТ</t>
  </si>
  <si>
    <t>P_0620</t>
  </si>
  <si>
    <t>(идентификатор инвестиционного проекта)</t>
  </si>
  <si>
    <t>Реконструкция РП -11 м.г. В части замены выключателей (установка 22 ячейки, демонтаж 16шт.)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</si>
  <si>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</si>
  <si>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</si>
  <si>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</si>
  <si>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</si>
  <si>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</si>
  <si>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</si>
  <si>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</si>
  <si>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</si>
  <si>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</si>
  <si>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</si>
  <si>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</si>
  <si>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</si>
  <si>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</si>
  <si>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</si>
  <si>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</si>
  <si>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</si>
  <si>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</si>
  <si>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</si>
  <si>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</si>
  <si>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</si>
  <si>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</si>
  <si>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</si>
  <si>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</si>
  <si>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</si>
  <si>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</si>
  <si>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</si>
  <si>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</si>
  <si>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</si>
  <si>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</si>
  <si>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</si>
  <si>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</si>
  <si>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</si>
  <si>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</si>
  <si>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</si>
  <si>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</si>
  <si>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</si>
  <si>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</si>
  <si>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ОСР-509-01-01</t>
  </si>
  <si>
    <t>"Реконструкция оборудования РУ-6 кВ ТП-236" г. Тольятти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</si>
  <si>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</si>
  <si>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</si>
  <si>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</si>
  <si>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</si>
  <si>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</si>
  <si>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</si>
  <si>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</si>
  <si>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</si>
  <si>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</si>
  <si>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</si>
  <si>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</si>
  <si>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</si>
  <si>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</si>
  <si>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</si>
  <si>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</si>
  <si>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</si>
  <si>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</si>
  <si>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</si>
  <si>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ОСР-509-09-01</t>
  </si>
  <si>
    <t>ПНР "Реконструкция оборудования РУ-6 кВ ТП-236" г. Тольятти Самарская область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</si>
  <si>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</si>
  <si>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</si>
  <si>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</si>
  <si>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</si>
  <si>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</si>
  <si>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</si>
  <si>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</si>
  <si>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</si>
  <si>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</si>
  <si>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</si>
  <si>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</si>
  <si>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</si>
  <si>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ОСР-509-12-01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</si>
  <si>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</si>
  <si>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</si>
  <si>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</si>
  <si>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</si>
  <si>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</si>
  <si>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</si>
  <si>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</si>
  <si>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</si>
  <si>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</si>
  <si>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</si>
  <si>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</si>
  <si>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</si>
  <si>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</si>
  <si>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</si>
  <si>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</si>
  <si>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509-02-01</t>
  </si>
  <si>
    <t>Наименование сметы</t>
  </si>
  <si>
    <t>Реконструкция оборудования РУ-6 кВ ТП-236 г. Тольятти Самарская область</t>
  </si>
  <si>
    <t>Наименование локальных сметных расчетов (смет), затрат</t>
  </si>
  <si>
    <t>ЛС-509-01</t>
  </si>
  <si>
    <t>Электроснабжение РП</t>
  </si>
  <si>
    <t>Итого</t>
  </si>
  <si>
    <t>ОБЪЕКТНЫЙ СМЕТНЫЙ РАСЧЕТ № ОСР 509-09-01</t>
  </si>
  <si>
    <t>ЛС-509-09</t>
  </si>
  <si>
    <t>ПНР</t>
  </si>
  <si>
    <t>ОБЪЕКТНЫЙ СМЕТНЫЙ РАСЧЕТ № ОСР 509-12-01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</si>
  <si>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</si>
  <si>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</si>
  <si>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</si>
  <si>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</si>
  <si>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</si>
  <si>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</si>
  <si>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</si>
  <si>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</si>
  <si>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</si>
  <si>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</si>
  <si>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509-02-01</t>
  </si>
  <si>
    <t>Строительные работы</t>
  </si>
  <si>
    <t>Монтажные работы</t>
  </si>
  <si>
    <t>Оборудование</t>
  </si>
  <si>
    <t>Прочие</t>
  </si>
  <si>
    <t>РП (СП, РТП) на 7 ячеек выключателей или ТП (РТП) с одним трансформатором</t>
  </si>
  <si>
    <t>шт</t>
  </si>
  <si>
    <t>ОСР 509-09-01</t>
  </si>
  <si>
    <t>ОСР 509-12-01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</si>
  <si>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</si>
  <si>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</si>
  <si>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</si>
  <si>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</si>
  <si>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</si>
  <si>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</si>
  <si>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</si>
  <si>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</si>
  <si>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</si>
  <si>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</si>
  <si>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</si>
  <si>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ячейка РУ-6кВ (Камера КСО-366 1,6 тр-р)</t>
  </si>
  <si>
    <t>Комплектная ячейка РУ-6кВ (Камера КСО-366 2,3,4,5 лин.)</t>
  </si>
  <si>
    <t>Шинный мост 6 кВ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</si>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</sst>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\ _₽_-;\-* #\ ##0.000000\ _₽_-;_-* &quot;-&quot;??\ _₽_-;_-@_-"/>
    <numFmt numFmtId="176" formatCode="#\ ##0.000000"/>
    <numFmt numFmtId="177" formatCode="_-* #\ ##0.00000000_-;\-* #\ ##0.00000000_-;_-* &quot;-&quot;??_-;_-@_-"/>
    <numFmt numFmtId="181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8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175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176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1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workbookViewId="0">
      <selection activeCell="B39" sqref="B3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5546875" customWidth="1"/>
    <col min="9" max="9" width="16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3</v>
      </c>
      <c r="B19" s="87"/>
      <c r="C19" s="87"/>
    </row>
    <row r="20" spans="1:9" ht="15.75" customHeight="1">
      <c r="A20" s="86" t="s">
        <v>4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1" t="s">
        <v>25</v>
      </c>
      <c r="B25" s="82"/>
      <c r="C25" s="83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79"/>
    </row>
    <row r="33" spans="1:9" ht="15.6">
      <c r="A33" s="50"/>
      <c r="B33" s="53" t="s">
        <v>23</v>
      </c>
      <c r="C33" s="61">
        <v>0.67500000000000004</v>
      </c>
      <c r="D33" s="57"/>
      <c r="E33" s="66"/>
      <c r="F33" s="67"/>
      <c r="G33" s="68"/>
      <c r="H33" s="60"/>
      <c r="I33" s="79"/>
    </row>
    <row r="34" spans="1:9" ht="15.6">
      <c r="A34" s="50"/>
      <c r="B34" s="53" t="s">
        <v>24</v>
      </c>
      <c r="C34" s="65">
        <f>C32*C33</f>
        <v>0</v>
      </c>
      <c r="D34" s="57"/>
      <c r="E34" s="66"/>
      <c r="F34" s="67"/>
      <c r="G34" s="68"/>
      <c r="H34" s="60"/>
      <c r="I34" s="79"/>
    </row>
    <row r="35" spans="1:9" ht="15.6">
      <c r="A35" s="81" t="s">
        <v>135</v>
      </c>
      <c r="B35" s="82"/>
      <c r="C35" s="83"/>
      <c r="D35" s="51"/>
      <c r="E35" s="69"/>
      <c r="F35" s="70"/>
      <c r="G35" s="59">
        <v>2024</v>
      </c>
      <c r="H35" s="60">
        <v>109.113503262205</v>
      </c>
      <c r="I35" s="79"/>
    </row>
    <row r="36" spans="1:9" ht="15.6">
      <c r="A36" s="50">
        <v>1</v>
      </c>
      <c r="B36" s="53" t="s">
        <v>8</v>
      </c>
      <c r="C36" s="54"/>
      <c r="D36" s="57"/>
      <c r="E36" s="63"/>
      <c r="F36" s="71"/>
      <c r="G36" s="59">
        <v>2025</v>
      </c>
      <c r="H36" s="60">
        <v>107.81631706396399</v>
      </c>
      <c r="I36" s="80">
        <f>(H36+100)/200</f>
        <v>1.0390815853198201</v>
      </c>
    </row>
    <row r="37" spans="1:9" ht="15.6">
      <c r="A37" s="55" t="s">
        <v>10</v>
      </c>
      <c r="B37" s="53" t="s">
        <v>11</v>
      </c>
      <c r="C37" s="72">
        <f>ССР!D70+ССР!E70</f>
        <v>15404.8076894898</v>
      </c>
      <c r="D37" s="57"/>
      <c r="E37" s="63"/>
      <c r="F37" s="57"/>
      <c r="G37" s="59">
        <v>2026</v>
      </c>
      <c r="H37" s="60">
        <v>105.262896868962</v>
      </c>
      <c r="I37" s="80">
        <f>(H37+100)/200*H36/100</f>
        <v>1.1065344785145901</v>
      </c>
    </row>
    <row r="38" spans="1:9" ht="15.6">
      <c r="A38" s="55" t="s">
        <v>15</v>
      </c>
      <c r="B38" s="53" t="s">
        <v>16</v>
      </c>
      <c r="C38" s="72">
        <f>ССР!F70</f>
        <v>48439.1544449211</v>
      </c>
      <c r="D38" s="57"/>
      <c r="E38" s="63"/>
      <c r="F38" s="57"/>
      <c r="G38" s="59">
        <v>2027</v>
      </c>
      <c r="H38" s="60">
        <v>104.420897989339</v>
      </c>
      <c r="I38" s="80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2">
        <f>(ССР!G66)*1.2</f>
        <v>23069.824674681298</v>
      </c>
      <c r="D39" s="57"/>
      <c r="E39" s="63"/>
      <c r="F39" s="57"/>
      <c r="G39" s="59">
        <v>2028</v>
      </c>
      <c r="H39" s="60">
        <v>104.420897989339</v>
      </c>
      <c r="I39" s="80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2">
        <f>C37+C38+C39</f>
        <v>86913.786809092198</v>
      </c>
      <c r="D40" s="57"/>
      <c r="E40" s="63"/>
      <c r="F40" s="67"/>
      <c r="G40" s="59">
        <v>2029</v>
      </c>
      <c r="H40" s="60">
        <v>104.420897989339</v>
      </c>
      <c r="I40" s="80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14485.6311390922</v>
      </c>
      <c r="D41" s="57"/>
      <c r="E41" s="63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3">
        <f>C40*I39</f>
        <v>105276.44290032469</v>
      </c>
      <c r="D42" s="57"/>
      <c r="E42" s="63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0.67500000000000004</v>
      </c>
      <c r="D43" s="57"/>
      <c r="E43" s="63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71061.598957719165</v>
      </c>
      <c r="D44" s="57"/>
      <c r="E44" s="63"/>
      <c r="F44" s="67"/>
      <c r="G44" s="51"/>
      <c r="H44" s="51"/>
      <c r="I44" s="51"/>
    </row>
    <row r="45" spans="1:9" ht="15.6">
      <c r="A45" s="50"/>
      <c r="B45" s="53"/>
      <c r="C45" s="72"/>
      <c r="D45" s="74"/>
      <c r="E45" s="51"/>
      <c r="F45" s="57"/>
      <c r="G45" s="51"/>
      <c r="H45" s="51"/>
      <c r="I45" s="51"/>
    </row>
    <row r="46" spans="1:9" ht="15.6">
      <c r="A46" s="50"/>
      <c r="B46" s="53" t="s">
        <v>26</v>
      </c>
      <c r="C46" s="102">
        <f>C34+C44</f>
        <v>71061.598957719165</v>
      </c>
      <c r="D46" s="57"/>
      <c r="E46" s="75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1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5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11" zoomScale="90" zoomScaleNormal="90" workbookViewId="0">
      <selection activeCell="D20" sqref="D20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3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30</v>
      </c>
      <c r="C18" s="91" t="s">
        <v>31</v>
      </c>
      <c r="D18" s="88" t="s">
        <v>32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7729.9852048393004</v>
      </c>
      <c r="E25" s="41">
        <v>4178.1714405803004</v>
      </c>
      <c r="F25" s="41">
        <v>39190.254405275999</v>
      </c>
      <c r="G25" s="41">
        <v>0</v>
      </c>
      <c r="H25" s="41">
        <v>51098.411050695002</v>
      </c>
    </row>
    <row r="26" spans="1:8">
      <c r="A26" s="2"/>
      <c r="B26" s="33"/>
      <c r="C26" s="33" t="s">
        <v>43</v>
      </c>
      <c r="D26" s="41">
        <v>7729.9852048393004</v>
      </c>
      <c r="E26" s="41">
        <v>4178.1714405803004</v>
      </c>
      <c r="F26" s="41">
        <v>39190.254405275999</v>
      </c>
      <c r="G26" s="41">
        <v>0</v>
      </c>
      <c r="H26" s="41">
        <v>51098.411050695002</v>
      </c>
    </row>
    <row r="27" spans="1:8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53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54</v>
      </c>
      <c r="D42" s="41">
        <v>7729.9852048393004</v>
      </c>
      <c r="E42" s="41">
        <v>4178.1714405803004</v>
      </c>
      <c r="F42" s="41">
        <v>39190.254405275999</v>
      </c>
      <c r="G42" s="41">
        <v>0</v>
      </c>
      <c r="H42" s="41">
        <v>51098.411050695002</v>
      </c>
    </row>
    <row r="43" spans="1:8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56</v>
      </c>
      <c r="C44" s="42" t="s">
        <v>57</v>
      </c>
      <c r="D44" s="41">
        <v>154.57670161143</v>
      </c>
      <c r="E44" s="41">
        <v>83.499021852599995</v>
      </c>
      <c r="F44" s="41">
        <v>0</v>
      </c>
      <c r="G44" s="41">
        <v>0</v>
      </c>
      <c r="H44" s="41">
        <v>238.07572346403001</v>
      </c>
    </row>
    <row r="45" spans="1:8">
      <c r="A45" s="2"/>
      <c r="B45" s="33"/>
      <c r="C45" s="33" t="s">
        <v>58</v>
      </c>
      <c r="D45" s="41">
        <v>154.57670161143</v>
      </c>
      <c r="E45" s="41">
        <v>83.499021852599995</v>
      </c>
      <c r="F45" s="41">
        <v>0</v>
      </c>
      <c r="G45" s="41">
        <v>0</v>
      </c>
      <c r="H45" s="41">
        <v>238.07572346403001</v>
      </c>
    </row>
    <row r="46" spans="1:8">
      <c r="A46" s="2"/>
      <c r="B46" s="33"/>
      <c r="C46" s="33" t="s">
        <v>59</v>
      </c>
      <c r="D46" s="41">
        <v>7884.5619064507</v>
      </c>
      <c r="E46" s="41">
        <v>4261.6704624329004</v>
      </c>
      <c r="F46" s="41">
        <v>39190.254405275999</v>
      </c>
      <c r="G46" s="41">
        <v>0</v>
      </c>
      <c r="H46" s="41">
        <v>51336.486774158999</v>
      </c>
    </row>
    <row r="47" spans="1:8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61</v>
      </c>
      <c r="C48" s="48" t="s">
        <v>62</v>
      </c>
      <c r="D48" s="41">
        <v>0</v>
      </c>
      <c r="E48" s="41">
        <v>0</v>
      </c>
      <c r="F48" s="41">
        <v>0</v>
      </c>
      <c r="G48" s="41">
        <v>1386.1297677238999</v>
      </c>
      <c r="H48" s="41">
        <v>1386.1297677238999</v>
      </c>
    </row>
    <row r="49" spans="1:8" ht="31.2">
      <c r="A49" s="2">
        <v>4</v>
      </c>
      <c r="B49" s="2" t="s">
        <v>63</v>
      </c>
      <c r="C49" s="48" t="s">
        <v>64</v>
      </c>
      <c r="D49" s="41">
        <v>205.87224396165001</v>
      </c>
      <c r="E49" s="41">
        <v>111.3320291368</v>
      </c>
      <c r="F49" s="41">
        <v>0</v>
      </c>
      <c r="G49" s="41">
        <v>0</v>
      </c>
      <c r="H49" s="41">
        <v>317.20427309845002</v>
      </c>
    </row>
    <row r="50" spans="1:8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270.50922781999998</v>
      </c>
      <c r="H50" s="41">
        <v>270.50922781999998</v>
      </c>
    </row>
    <row r="51" spans="1:8">
      <c r="A51" s="2">
        <v>6</v>
      </c>
      <c r="B51" s="2"/>
      <c r="C51" s="48" t="s">
        <v>67</v>
      </c>
      <c r="D51" s="41">
        <v>0</v>
      </c>
      <c r="E51" s="41">
        <v>0</v>
      </c>
      <c r="F51" s="41">
        <v>0</v>
      </c>
      <c r="G51" s="41">
        <v>135.71466361717</v>
      </c>
      <c r="H51" s="41">
        <v>135.71466361717</v>
      </c>
    </row>
    <row r="52" spans="1:8">
      <c r="A52" s="2">
        <v>7</v>
      </c>
      <c r="B52" s="2"/>
      <c r="C52" s="48" t="s">
        <v>68</v>
      </c>
      <c r="D52" s="41">
        <v>0</v>
      </c>
      <c r="E52" s="41">
        <v>0</v>
      </c>
      <c r="F52" s="41">
        <v>0</v>
      </c>
      <c r="G52" s="41">
        <v>159.40722353678001</v>
      </c>
      <c r="H52" s="41">
        <v>159.40722353678001</v>
      </c>
    </row>
    <row r="53" spans="1:8">
      <c r="A53" s="2"/>
      <c r="B53" s="33"/>
      <c r="C53" s="33" t="s">
        <v>69</v>
      </c>
      <c r="D53" s="41">
        <v>205.87224396165001</v>
      </c>
      <c r="E53" s="41">
        <v>111.3320291368</v>
      </c>
      <c r="F53" s="41">
        <v>0</v>
      </c>
      <c r="G53" s="41">
        <v>1951.7608826978001</v>
      </c>
      <c r="H53" s="41">
        <v>2268.9651557963002</v>
      </c>
    </row>
    <row r="54" spans="1:8">
      <c r="A54" s="2"/>
      <c r="B54" s="33"/>
      <c r="C54" s="33" t="s">
        <v>70</v>
      </c>
      <c r="D54" s="41">
        <v>8090.4341504123004</v>
      </c>
      <c r="E54" s="41">
        <v>4373.0024915697004</v>
      </c>
      <c r="F54" s="41">
        <v>39190.254405275999</v>
      </c>
      <c r="G54" s="41">
        <v>1951.7608826978001</v>
      </c>
      <c r="H54" s="41">
        <v>53605.451929955001</v>
      </c>
    </row>
    <row r="55" spans="1:8" ht="31.5" customHeight="1">
      <c r="A55" s="2"/>
      <c r="B55" s="33"/>
      <c r="C55" s="33" t="s">
        <v>71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72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73</v>
      </c>
      <c r="D58" s="41">
        <v>8090.4341504123004</v>
      </c>
      <c r="E58" s="41">
        <v>4373.0024915697004</v>
      </c>
      <c r="F58" s="41">
        <v>39190.254405275999</v>
      </c>
      <c r="G58" s="41">
        <v>1951.7608826978001</v>
      </c>
      <c r="H58" s="41">
        <v>53605.451929955001</v>
      </c>
    </row>
    <row r="59" spans="1:8" ht="157.5" customHeight="1">
      <c r="A59" s="2"/>
      <c r="B59" s="33"/>
      <c r="C59" s="33" t="s">
        <v>74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75</v>
      </c>
      <c r="C60" s="48" t="s">
        <v>76</v>
      </c>
      <c r="D60" s="41">
        <v>0</v>
      </c>
      <c r="E60" s="41">
        <v>0</v>
      </c>
      <c r="F60" s="41">
        <v>0</v>
      </c>
      <c r="G60" s="41">
        <v>16713.145812028</v>
      </c>
      <c r="H60" s="41">
        <v>16713.145812028</v>
      </c>
    </row>
    <row r="61" spans="1:8">
      <c r="A61" s="2"/>
      <c r="B61" s="33"/>
      <c r="C61" s="33" t="s">
        <v>77</v>
      </c>
      <c r="D61" s="41">
        <v>0</v>
      </c>
      <c r="E61" s="41">
        <v>0</v>
      </c>
      <c r="F61" s="41">
        <v>0</v>
      </c>
      <c r="G61" s="41">
        <v>16713.145812028</v>
      </c>
      <c r="H61" s="41">
        <v>16713.145812028</v>
      </c>
    </row>
    <row r="62" spans="1:8">
      <c r="A62" s="2"/>
      <c r="B62" s="33"/>
      <c r="C62" s="33" t="s">
        <v>78</v>
      </c>
      <c r="D62" s="41">
        <v>8090.4341504123004</v>
      </c>
      <c r="E62" s="41">
        <v>4373.0024915697004</v>
      </c>
      <c r="F62" s="41">
        <v>39190.254405275999</v>
      </c>
      <c r="G62" s="41">
        <v>18664.906694726</v>
      </c>
      <c r="H62" s="41">
        <v>70318.597741984006</v>
      </c>
    </row>
    <row r="63" spans="1:8">
      <c r="A63" s="2"/>
      <c r="B63" s="33"/>
      <c r="C63" s="33" t="s">
        <v>79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80</v>
      </c>
      <c r="C64" s="48" t="s">
        <v>81</v>
      </c>
      <c r="D64" s="41">
        <f>D62*3%</f>
        <v>242.713024512369</v>
      </c>
      <c r="E64" s="41">
        <f>E62*3%</f>
        <v>131.19007474709099</v>
      </c>
      <c r="F64" s="41">
        <f>F62*3%</f>
        <v>1175.7076321582799</v>
      </c>
      <c r="G64" s="41">
        <f>G62*3%</f>
        <v>559.94720084178005</v>
      </c>
      <c r="H64" s="41">
        <f>SUM(D64:G64)</f>
        <v>2109.5579322595199</v>
      </c>
    </row>
    <row r="65" spans="1:8">
      <c r="A65" s="2"/>
      <c r="B65" s="33"/>
      <c r="C65" s="33" t="s">
        <v>82</v>
      </c>
      <c r="D65" s="41">
        <f>D64</f>
        <v>242.713024512369</v>
      </c>
      <c r="E65" s="41">
        <f>E64</f>
        <v>131.19007474709099</v>
      </c>
      <c r="F65" s="41">
        <f>F64</f>
        <v>1175.7076321582799</v>
      </c>
      <c r="G65" s="41">
        <f>G64</f>
        <v>559.94720084178005</v>
      </c>
      <c r="H65" s="41">
        <f>SUM(D65:G65)</f>
        <v>2109.5579322595199</v>
      </c>
    </row>
    <row r="66" spans="1:8">
      <c r="A66" s="2"/>
      <c r="B66" s="33"/>
      <c r="C66" s="33" t="s">
        <v>83</v>
      </c>
      <c r="D66" s="41">
        <f>D65+D62</f>
        <v>8333.1471749246703</v>
      </c>
      <c r="E66" s="41">
        <f>E65+E62</f>
        <v>4504.1925663167904</v>
      </c>
      <c r="F66" s="41">
        <f>F65+F62</f>
        <v>40365.962037434299</v>
      </c>
      <c r="G66" s="41">
        <f>G65+G62</f>
        <v>19224.853895567801</v>
      </c>
      <c r="H66" s="41">
        <f>SUM(D66:G66)</f>
        <v>72428.155674243506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85</v>
      </c>
      <c r="C68" s="48" t="s">
        <v>86</v>
      </c>
      <c r="D68" s="41">
        <f>D66*20%</f>
        <v>1666.62943498493</v>
      </c>
      <c r="E68" s="41">
        <f>E66*20%</f>
        <v>900.83851326335798</v>
      </c>
      <c r="F68" s="41">
        <f>F66*20%</f>
        <v>8073.1924074868602</v>
      </c>
      <c r="G68" s="41">
        <f>G66*20%</f>
        <v>3844.9707791135602</v>
      </c>
      <c r="H68" s="41">
        <f>SUM(D68:G68)</f>
        <v>14485.6311348487</v>
      </c>
    </row>
    <row r="69" spans="1:8">
      <c r="A69" s="2"/>
      <c r="B69" s="33"/>
      <c r="C69" s="33" t="s">
        <v>87</v>
      </c>
      <c r="D69" s="41">
        <f>D68</f>
        <v>1666.62943498493</v>
      </c>
      <c r="E69" s="41">
        <f>E68</f>
        <v>900.83851326335798</v>
      </c>
      <c r="F69" s="41">
        <f>F68</f>
        <v>8073.1924074868602</v>
      </c>
      <c r="G69" s="41">
        <f>G68</f>
        <v>3844.9707791135602</v>
      </c>
      <c r="H69" s="41">
        <f>SUM(D69:G69)</f>
        <v>14485.6311348487</v>
      </c>
    </row>
    <row r="70" spans="1:8">
      <c r="A70" s="2"/>
      <c r="B70" s="33"/>
      <c r="C70" s="33" t="s">
        <v>88</v>
      </c>
      <c r="D70" s="41">
        <f>D69+D66</f>
        <v>9999.7766099096007</v>
      </c>
      <c r="E70" s="41">
        <f>E69+E66</f>
        <v>5405.0310795801497</v>
      </c>
      <c r="F70" s="41">
        <f>F69+F66</f>
        <v>48439.1544449211</v>
      </c>
      <c r="G70" s="41">
        <f>G69+G66</f>
        <v>23069.824674681298</v>
      </c>
      <c r="H70" s="41">
        <f>SUM(D70:G70)</f>
        <v>86913.786809092198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30</v>
      </c>
      <c r="C10" s="91" t="s">
        <v>94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7729.9852048393004</v>
      </c>
      <c r="E13" s="32">
        <v>4178.1714405803004</v>
      </c>
      <c r="F13" s="32">
        <v>39190.254405275999</v>
      </c>
      <c r="G13" s="32">
        <v>0</v>
      </c>
      <c r="H13" s="32">
        <v>51098.411050695002</v>
      </c>
      <c r="J13" s="20"/>
    </row>
    <row r="14" spans="1:14">
      <c r="A14" s="2"/>
      <c r="B14" s="33"/>
      <c r="C14" s="33" t="s">
        <v>97</v>
      </c>
      <c r="D14" s="32">
        <v>7729.9852048393004</v>
      </c>
      <c r="E14" s="32">
        <v>4178.1714405803004</v>
      </c>
      <c r="F14" s="32">
        <v>39190.254405275999</v>
      </c>
      <c r="G14" s="32">
        <v>0</v>
      </c>
      <c r="H14" s="32">
        <v>51098.411050695002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30</v>
      </c>
      <c r="C10" s="91" t="s">
        <v>94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0</v>
      </c>
      <c r="E13" s="32">
        <v>0</v>
      </c>
      <c r="F13" s="32">
        <v>0</v>
      </c>
      <c r="G13" s="32">
        <v>1386.1297677238999</v>
      </c>
      <c r="H13" s="32">
        <v>1386.1297677238999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1386.1297677238999</v>
      </c>
      <c r="H14" s="32">
        <v>1386.1297677238999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30</v>
      </c>
      <c r="C10" s="91" t="s">
        <v>94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102</v>
      </c>
      <c r="D13" s="32">
        <v>0</v>
      </c>
      <c r="E13" s="32">
        <v>0</v>
      </c>
      <c r="F13" s="32">
        <v>0</v>
      </c>
      <c r="G13" s="32">
        <v>16713.145812028</v>
      </c>
      <c r="H13" s="32">
        <v>16713.145812028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16713.145812028</v>
      </c>
      <c r="H14" s="32">
        <v>16713.145812028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workbookViewId="0">
      <selection activeCell="B7" sqref="B7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104</v>
      </c>
      <c r="B1" s="10" t="s">
        <v>105</v>
      </c>
      <c r="C1" s="10" t="s">
        <v>106</v>
      </c>
      <c r="D1" s="10" t="s">
        <v>107</v>
      </c>
      <c r="E1" s="10" t="s">
        <v>108</v>
      </c>
      <c r="F1" s="10" t="s">
        <v>109</v>
      </c>
      <c r="G1" s="10" t="s">
        <v>110</v>
      </c>
      <c r="H1" s="10" t="s">
        <v>111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6" t="s">
        <v>93</v>
      </c>
      <c r="B3" s="97"/>
      <c r="C3" s="11"/>
      <c r="D3" s="12">
        <v>52484.540818419002</v>
      </c>
      <c r="E3" s="13"/>
      <c r="F3" s="13"/>
      <c r="G3" s="13"/>
      <c r="H3" s="14"/>
    </row>
    <row r="4" spans="1:8">
      <c r="A4" s="93" t="s">
        <v>112</v>
      </c>
      <c r="B4" s="15" t="s">
        <v>113</v>
      </c>
      <c r="C4" s="11"/>
      <c r="D4" s="12">
        <v>7729.9852048393004</v>
      </c>
      <c r="E4" s="13"/>
      <c r="F4" s="13"/>
      <c r="G4" s="13"/>
      <c r="H4" s="14"/>
    </row>
    <row r="5" spans="1:8">
      <c r="A5" s="93"/>
      <c r="B5" s="15" t="s">
        <v>114</v>
      </c>
      <c r="C5" s="10"/>
      <c r="D5" s="12">
        <v>4178.1714405803004</v>
      </c>
      <c r="E5" s="13"/>
      <c r="F5" s="13"/>
      <c r="G5" s="13"/>
      <c r="H5" s="16"/>
    </row>
    <row r="6" spans="1:8">
      <c r="A6" s="94"/>
      <c r="B6" s="15" t="s">
        <v>115</v>
      </c>
      <c r="C6" s="10"/>
      <c r="D6" s="12">
        <v>39190.254405275999</v>
      </c>
      <c r="E6" s="13"/>
      <c r="F6" s="13"/>
      <c r="G6" s="13"/>
      <c r="H6" s="16"/>
    </row>
    <row r="7" spans="1:8">
      <c r="A7" s="94"/>
      <c r="B7" s="15" t="s">
        <v>116</v>
      </c>
      <c r="C7" s="10"/>
      <c r="D7" s="12">
        <v>0</v>
      </c>
      <c r="E7" s="13"/>
      <c r="F7" s="13"/>
      <c r="G7" s="13"/>
      <c r="H7" s="16"/>
    </row>
    <row r="8" spans="1:8">
      <c r="A8" s="98" t="s">
        <v>96</v>
      </c>
      <c r="B8" s="99"/>
      <c r="C8" s="93" t="s">
        <v>117</v>
      </c>
      <c r="D8" s="17">
        <v>51098.411050695002</v>
      </c>
      <c r="E8" s="13">
        <v>22</v>
      </c>
      <c r="F8" s="13" t="s">
        <v>118</v>
      </c>
      <c r="G8" s="17">
        <v>2322.6550477588999</v>
      </c>
      <c r="H8" s="16"/>
    </row>
    <row r="9" spans="1:8">
      <c r="A9" s="95">
        <v>1</v>
      </c>
      <c r="B9" s="15" t="s">
        <v>113</v>
      </c>
      <c r="C9" s="93"/>
      <c r="D9" s="17">
        <v>7729.9852048393004</v>
      </c>
      <c r="E9" s="13"/>
      <c r="F9" s="13"/>
      <c r="G9" s="13"/>
      <c r="H9" s="94" t="s">
        <v>42</v>
      </c>
    </row>
    <row r="10" spans="1:8">
      <c r="A10" s="93"/>
      <c r="B10" s="15" t="s">
        <v>114</v>
      </c>
      <c r="C10" s="93"/>
      <c r="D10" s="17">
        <v>4178.1714405803004</v>
      </c>
      <c r="E10" s="13"/>
      <c r="F10" s="13"/>
      <c r="G10" s="13"/>
      <c r="H10" s="94"/>
    </row>
    <row r="11" spans="1:8">
      <c r="A11" s="93"/>
      <c r="B11" s="15" t="s">
        <v>115</v>
      </c>
      <c r="C11" s="93"/>
      <c r="D11" s="17">
        <v>39190.254405275999</v>
      </c>
      <c r="E11" s="13"/>
      <c r="F11" s="13"/>
      <c r="G11" s="13"/>
      <c r="H11" s="94"/>
    </row>
    <row r="12" spans="1:8">
      <c r="A12" s="93"/>
      <c r="B12" s="15" t="s">
        <v>116</v>
      </c>
      <c r="C12" s="93"/>
      <c r="D12" s="17">
        <v>0</v>
      </c>
      <c r="E12" s="13"/>
      <c r="F12" s="13"/>
      <c r="G12" s="13"/>
      <c r="H12" s="94"/>
    </row>
    <row r="13" spans="1:8">
      <c r="A13" s="93" t="s">
        <v>119</v>
      </c>
      <c r="B13" s="15" t="s">
        <v>113</v>
      </c>
      <c r="C13" s="10"/>
      <c r="D13" s="12">
        <v>7729.9852048393004</v>
      </c>
      <c r="E13" s="13"/>
      <c r="F13" s="13"/>
      <c r="G13" s="13"/>
      <c r="H13" s="16"/>
    </row>
    <row r="14" spans="1:8">
      <c r="A14" s="93"/>
      <c r="B14" s="15" t="s">
        <v>114</v>
      </c>
      <c r="C14" s="10"/>
      <c r="D14" s="12">
        <v>4178.1714405803004</v>
      </c>
      <c r="E14" s="13"/>
      <c r="F14" s="13"/>
      <c r="G14" s="13"/>
      <c r="H14" s="16"/>
    </row>
    <row r="15" spans="1:8">
      <c r="A15" s="93"/>
      <c r="B15" s="15" t="s">
        <v>115</v>
      </c>
      <c r="C15" s="10"/>
      <c r="D15" s="12">
        <v>39190.254405275999</v>
      </c>
      <c r="E15" s="13"/>
      <c r="F15" s="13"/>
      <c r="G15" s="13"/>
      <c r="H15" s="16"/>
    </row>
    <row r="16" spans="1:8">
      <c r="A16" s="93"/>
      <c r="B16" s="15" t="s">
        <v>116</v>
      </c>
      <c r="C16" s="10"/>
      <c r="D16" s="12">
        <v>1386.1297677238999</v>
      </c>
      <c r="E16" s="13"/>
      <c r="F16" s="13"/>
      <c r="G16" s="13"/>
      <c r="H16" s="16"/>
    </row>
    <row r="17" spans="1:8">
      <c r="A17" s="98" t="s">
        <v>100</v>
      </c>
      <c r="B17" s="99"/>
      <c r="C17" s="93" t="s">
        <v>117</v>
      </c>
      <c r="D17" s="17">
        <v>1386.1297677238999</v>
      </c>
      <c r="E17" s="13">
        <v>22</v>
      </c>
      <c r="F17" s="13" t="s">
        <v>118</v>
      </c>
      <c r="G17" s="17">
        <v>63.005898532903998</v>
      </c>
      <c r="H17" s="16"/>
    </row>
    <row r="18" spans="1:8">
      <c r="A18" s="95">
        <v>1</v>
      </c>
      <c r="B18" s="15" t="s">
        <v>113</v>
      </c>
      <c r="C18" s="93"/>
      <c r="D18" s="17">
        <v>0</v>
      </c>
      <c r="E18" s="13"/>
      <c r="F18" s="13"/>
      <c r="G18" s="13"/>
      <c r="H18" s="94" t="s">
        <v>42</v>
      </c>
    </row>
    <row r="19" spans="1:8">
      <c r="A19" s="93"/>
      <c r="B19" s="15" t="s">
        <v>114</v>
      </c>
      <c r="C19" s="93"/>
      <c r="D19" s="17">
        <v>0</v>
      </c>
      <c r="E19" s="13"/>
      <c r="F19" s="13"/>
      <c r="G19" s="13"/>
      <c r="H19" s="94"/>
    </row>
    <row r="20" spans="1:8">
      <c r="A20" s="93"/>
      <c r="B20" s="15" t="s">
        <v>115</v>
      </c>
      <c r="C20" s="93"/>
      <c r="D20" s="17">
        <v>0</v>
      </c>
      <c r="E20" s="13"/>
      <c r="F20" s="13"/>
      <c r="G20" s="13"/>
      <c r="H20" s="94"/>
    </row>
    <row r="21" spans="1:8">
      <c r="A21" s="93"/>
      <c r="B21" s="15" t="s">
        <v>116</v>
      </c>
      <c r="C21" s="93"/>
      <c r="D21" s="17">
        <v>1386.1297677238999</v>
      </c>
      <c r="E21" s="13"/>
      <c r="F21" s="13"/>
      <c r="G21" s="13"/>
      <c r="H21" s="94"/>
    </row>
    <row r="22" spans="1:8" ht="24.6">
      <c r="A22" s="100" t="s">
        <v>102</v>
      </c>
      <c r="B22" s="97"/>
      <c r="C22" s="10"/>
      <c r="D22" s="12">
        <v>16713.145812028</v>
      </c>
      <c r="E22" s="13"/>
      <c r="F22" s="13"/>
      <c r="G22" s="13"/>
      <c r="H22" s="16"/>
    </row>
    <row r="23" spans="1:8">
      <c r="A23" s="93" t="s">
        <v>120</v>
      </c>
      <c r="B23" s="15" t="s">
        <v>113</v>
      </c>
      <c r="C23" s="10"/>
      <c r="D23" s="12">
        <v>0</v>
      </c>
      <c r="E23" s="13"/>
      <c r="F23" s="13"/>
      <c r="G23" s="13"/>
      <c r="H23" s="16"/>
    </row>
    <row r="24" spans="1:8">
      <c r="A24" s="93"/>
      <c r="B24" s="15" t="s">
        <v>114</v>
      </c>
      <c r="C24" s="10"/>
      <c r="D24" s="12">
        <v>0</v>
      </c>
      <c r="E24" s="13"/>
      <c r="F24" s="13"/>
      <c r="G24" s="13"/>
      <c r="H24" s="16"/>
    </row>
    <row r="25" spans="1:8">
      <c r="A25" s="93"/>
      <c r="B25" s="15" t="s">
        <v>115</v>
      </c>
      <c r="C25" s="10"/>
      <c r="D25" s="12">
        <v>0</v>
      </c>
      <c r="E25" s="13"/>
      <c r="F25" s="13"/>
      <c r="G25" s="13"/>
      <c r="H25" s="16"/>
    </row>
    <row r="26" spans="1:8">
      <c r="A26" s="93"/>
      <c r="B26" s="15" t="s">
        <v>116</v>
      </c>
      <c r="C26" s="10"/>
      <c r="D26" s="12">
        <v>16713.145812028</v>
      </c>
      <c r="E26" s="13"/>
      <c r="F26" s="13"/>
      <c r="G26" s="13"/>
      <c r="H26" s="16"/>
    </row>
    <row r="27" spans="1:8">
      <c r="A27" s="98" t="s">
        <v>102</v>
      </c>
      <c r="B27" s="99"/>
      <c r="C27" s="93" t="s">
        <v>117</v>
      </c>
      <c r="D27" s="17">
        <v>16713.145812028</v>
      </c>
      <c r="E27" s="13">
        <v>22</v>
      </c>
      <c r="F27" s="13" t="s">
        <v>118</v>
      </c>
      <c r="G27" s="17">
        <v>759.68844600128</v>
      </c>
      <c r="H27" s="16"/>
    </row>
    <row r="28" spans="1:8">
      <c r="A28" s="95">
        <v>1</v>
      </c>
      <c r="B28" s="15" t="s">
        <v>113</v>
      </c>
      <c r="C28" s="93"/>
      <c r="D28" s="17">
        <v>0</v>
      </c>
      <c r="E28" s="13"/>
      <c r="F28" s="13"/>
      <c r="G28" s="13"/>
      <c r="H28" s="94" t="s">
        <v>42</v>
      </c>
    </row>
    <row r="29" spans="1:8">
      <c r="A29" s="93"/>
      <c r="B29" s="15" t="s">
        <v>114</v>
      </c>
      <c r="C29" s="93"/>
      <c r="D29" s="17">
        <v>0</v>
      </c>
      <c r="E29" s="13"/>
      <c r="F29" s="13"/>
      <c r="G29" s="13"/>
      <c r="H29" s="94"/>
    </row>
    <row r="30" spans="1:8">
      <c r="A30" s="93"/>
      <c r="B30" s="15" t="s">
        <v>115</v>
      </c>
      <c r="C30" s="93"/>
      <c r="D30" s="17">
        <v>0</v>
      </c>
      <c r="E30" s="13"/>
      <c r="F30" s="13"/>
      <c r="G30" s="13"/>
      <c r="H30" s="94"/>
    </row>
    <row r="31" spans="1:8">
      <c r="A31" s="93"/>
      <c r="B31" s="15" t="s">
        <v>116</v>
      </c>
      <c r="C31" s="93"/>
      <c r="D31" s="17">
        <v>16713.145812028</v>
      </c>
      <c r="E31" s="13"/>
      <c r="F31" s="13"/>
      <c r="G31" s="13"/>
      <c r="H31" s="94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92" t="s">
        <v>121</v>
      </c>
      <c r="B34" s="92"/>
      <c r="C34" s="92"/>
      <c r="D34" s="92"/>
      <c r="E34" s="92"/>
      <c r="F34" s="92"/>
      <c r="G34" s="92"/>
      <c r="H34" s="92"/>
    </row>
    <row r="35" spans="1:8">
      <c r="A35" s="92" t="s">
        <v>122</v>
      </c>
      <c r="B35" s="92"/>
      <c r="C35" s="92"/>
      <c r="D35" s="92"/>
      <c r="E35" s="92"/>
      <c r="F35" s="92"/>
      <c r="G35" s="92"/>
      <c r="H35" s="92"/>
    </row>
  </sheetData>
  <mergeCells count="19">
    <mergeCell ref="A3:B3"/>
    <mergeCell ref="A8:B8"/>
    <mergeCell ref="A17:B17"/>
    <mergeCell ref="A22:B22"/>
    <mergeCell ref="A27:B27"/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123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124</v>
      </c>
      <c r="B3" s="2" t="s">
        <v>125</v>
      </c>
      <c r="C3" s="2" t="s">
        <v>126</v>
      </c>
      <c r="D3" s="2" t="s">
        <v>127</v>
      </c>
      <c r="E3" s="2" t="s">
        <v>128</v>
      </c>
      <c r="F3" s="2" t="s">
        <v>129</v>
      </c>
      <c r="G3" s="2" t="s">
        <v>130</v>
      </c>
      <c r="H3" s="2" t="s">
        <v>131</v>
      </c>
    </row>
    <row r="4" spans="1:8" ht="39" customHeight="1">
      <c r="A4" s="3" t="s">
        <v>132</v>
      </c>
      <c r="B4" s="4" t="s">
        <v>118</v>
      </c>
      <c r="C4" s="5">
        <v>44</v>
      </c>
      <c r="D4" s="5">
        <v>309.13724920471998</v>
      </c>
      <c r="E4" s="4">
        <v>6</v>
      </c>
      <c r="F4" s="4"/>
      <c r="G4" s="5">
        <v>13602.038965008</v>
      </c>
      <c r="H4" s="6"/>
    </row>
    <row r="5" spans="1:8" ht="39" customHeight="1">
      <c r="A5" s="3" t="s">
        <v>133</v>
      </c>
      <c r="B5" s="4" t="s">
        <v>118</v>
      </c>
      <c r="C5" s="5">
        <v>88</v>
      </c>
      <c r="D5" s="5">
        <v>290.77405147249999</v>
      </c>
      <c r="E5" s="4">
        <v>6</v>
      </c>
      <c r="F5" s="4"/>
      <c r="G5" s="5">
        <v>25588.116529579998</v>
      </c>
      <c r="H5" s="6"/>
    </row>
    <row r="6" spans="1:8" ht="39" customHeight="1">
      <c r="A6" s="3" t="s">
        <v>134</v>
      </c>
      <c r="B6" s="4" t="s">
        <v>118</v>
      </c>
      <c r="C6" s="5">
        <v>22</v>
      </c>
      <c r="D6" s="5">
        <v>241.87636138581999</v>
      </c>
      <c r="E6" s="4">
        <v>6</v>
      </c>
      <c r="F6" s="4"/>
      <c r="G6" s="5">
        <v>5321.2799504880004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509-02-01</vt:lpstr>
      <vt:lpstr>ОСР 509-09-01</vt:lpstr>
      <vt:lpstr>ОСР 509-12-01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040EF2AF49E546C7BD6157BCDE648316_12</vt:lpwstr>
  </property>
  <property fmtid="{D5CDD505-2E9C-101B-9397-08002B2CF9AE}" pid="3" name="KSOProductBuildVer">
    <vt:lpwstr>1049-12.2.0.20795</vt:lpwstr>
  </property>
</Properties>
</file>